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2. RETEFUENTE\42b. contabilizacion del pago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Diario'!$A$5:$M$276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E276" i="1" l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J283" i="1"/>
  <c r="J282" i="1"/>
  <c r="J281" i="1"/>
  <c r="J280" i="1"/>
  <c r="J279" i="1"/>
  <c r="J278" i="1"/>
  <c r="J277" i="1"/>
  <c r="E275" i="1" l="1"/>
  <c r="P12" i="16" l="1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76" i="1"/>
  <c r="J275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75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<sst xmlns="http://schemas.openxmlformats.org/spreadsheetml/2006/main" count="4240" uniqueCount="1804">
  <si>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</si>
  <si>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</si>
  <si>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</si>
  <si>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</si>
  <si>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</si>
  <si>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</si>
  <si>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</si>
  <si>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</si>
  <si>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</si>
  <si>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</si>
  <si>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</si>
  <si>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</si>
  <si>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</si>
  <si>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</si>
  <si>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</si>
  <si>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</si>
  <si>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</si>
  <si>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</si>
  <si>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</si>
  <si>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</si>
  <si>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</si>
  <si>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</si>
  <si>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</si>
  <si>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</si>
  <si>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</si>
  <si>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</si>
  <si>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</si>
  <si>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</si>
  <si>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</si>
  <si>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</si>
  <si>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</si>
  <si>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</si>
  <si>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</si>
  <si>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</si>
  <si>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</si>
  <si>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</si>
  <si>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</si>
  <si>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</si>
  <si>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</si>
  <si>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</si>
  <si>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</si>
  <si>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</si>
  <si>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</si>
  <si>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</si>
  <si>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</si>
  <si>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</si>
  <si>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</si>
  <si>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</si>
  <si>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</si>
  <si>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</si>
  <si>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</si>
  <si>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</si>
  <si>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</si>
  <si>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</si>
  <si>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</si>
  <si>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</si>
  <si>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</si>
  <si>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</si>
  <si>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</si>
  <si>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</si>
  <si>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</si>
  <si>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</si>
  <si>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</si>
  <si>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</si>
  <si>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</si>
  <si>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</si>
  <si>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</si>
  <si>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</si>
  <si>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</si>
  <si>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</si>
  <si>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</si>
  <si>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</si>
  <si>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</si>
  <si>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</si>
  <si>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</si>
  <si>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</si>
  <si>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</si>
  <si>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</si>
  <si>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</si>
  <si>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</si>
  <si>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</si>
  <si>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</si>
  <si>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</si>
  <si>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</si>
  <si>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</si>
  <si>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</si>
  <si>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</si>
  <si>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</si>
  <si>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</si>
  <si>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</si>
  <si>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</si>
  <si>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</si>
  <si>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</si>
  <si>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</si>
  <si>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</si>
  <si>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</si>
  <si>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</si>
  <si>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</si>
  <si>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</si>
  <si>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</si>
  <si>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</si>
  <si>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</si>
  <si>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</si>
  <si>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</si>
  <si>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</si>
  <si>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</si>
  <si>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</si>
  <si>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</si>
  <si>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</si>
  <si>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</si>
  <si>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</si>
  <si>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</si>
  <si>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</si>
  <si>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</si>
  <si>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</si>
  <si>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</si>
  <si>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</si>
  <si>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</si>
  <si>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</si>
  <si>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</si>
  <si>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</si>
  <si>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</si>
  <si>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</si>
  <si>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</si>
  <si>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</si>
  <si>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</si>
  <si>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</si>
  <si>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</si>
  <si>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</si>
  <si>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</si>
  <si>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</si>
  <si>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</si>
  <si>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</si>
  <si>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</si>
  <si>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</si>
  <si>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</si>
  <si>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</si>
  <si>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</si>
  <si>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</si>
  <si>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</si>
  <si>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</si>
  <si>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</si>
  <si>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</si>
  <si>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</si>
  <si>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</si>
  <si>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</si>
  <si>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</si>
  <si>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</si>
  <si>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</si>
  <si>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</si>
  <si>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</si>
  <si>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</si>
  <si>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</si>
  <si>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</si>
  <si>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</si>
  <si>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</si>
  <si>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</si>
  <si>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</si>
  <si>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</si>
  <si>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</si>
  <si>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</si>
  <si>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</si>
  <si>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</si>
  <si>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</si>
  <si>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</si>
  <si>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</si>
  <si>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</si>
  <si>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</si>
  <si>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</si>
  <si>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</si>
  <si>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</si>
  <si>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</si>
  <si>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</si>
  <si>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</si>
  <si>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</si>
  <si>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</si>
  <si>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</si>
  <si>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</si>
  <si>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</si>
  <si>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</si>
  <si>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</si>
  <si>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</si>
  <si>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</si>
  <si>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</si>
  <si>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</si>
  <si>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</si>
  <si>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</si>
  <si>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</si>
  <si>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</si>
  <si>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</si>
  <si>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</si>
  <si>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</si>
  <si>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</si>
  <si>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</si>
  <si>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</si>
  <si>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</si>
  <si>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</si>
  <si>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</si>
  <si>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</si>
  <si>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</si>
  <si>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</si>
  <si>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</si>
  <si>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</si>
  <si>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</si>
  <si>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</si>
  <si>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</si>
  <si>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</si>
  <si>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</si>
  <si>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</si>
  <si>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</si>
  <si>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</si>
  <si>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</si>
  <si>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</si>
  <si>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</si>
  <si>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</si>
  <si>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</si>
  <si>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</si>
  <si>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</si>
  <si>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</si>
  <si>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</si>
  <si>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</si>
  <si>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</si>
  <si>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</si>
  <si>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</si>
  <si>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</si>
  <si>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</si>
  <si>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</si>
  <si>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</si>
  <si>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</si>
  <si>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</si>
  <si>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</si>
  <si>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</si>
  <si>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</si>
  <si>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</si>
  <si>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</si>
  <si>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</si>
  <si>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</si>
  <si>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</si>
  <si>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</si>
  <si>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</si>
  <si>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</si>
  <si>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</si>
  <si>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</si>
  <si>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</si>
  <si>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</si>
  <si>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</si>
  <si>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</si>
  <si>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</si>
  <si>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</si>
  <si>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</si>
  <si>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</si>
  <si>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</si>
  <si>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</si>
  <si>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</si>
  <si>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</si>
  <si>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</si>
  <si>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</si>
  <si>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</si>
  <si>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</si>
  <si>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</si>
  <si>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</si>
  <si>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</si>
  <si>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</si>
  <si>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</si>
  <si>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</si>
  <si>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</si>
  <si>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</si>
  <si>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</si>
  <si>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</si>
  <si>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</si>
  <si>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</si>
  <si>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</si>
  <si>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</si>
  <si>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</si>
  <si>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</si>
  <si>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</si>
  <si>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</si>
  <si>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</si>
  <si>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</si>
  <si>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</si>
  <si>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</si>
  <si>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</si>
  <si>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</si>
  <si>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</si>
  <si>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</si>
  <si>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</si>
  <si>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</si>
  <si>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</si>
  <si>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</si>
  <si>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</si>
  <si>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</si>
  <si>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</si>
  <si>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</si>
  <si>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</si>
  <si>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</si>
  <si>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</si>
  <si>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</si>
  <si>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</si>
  <si>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</si>
  <si>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</si>
  <si>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</si>
  <si>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</si>
  <si>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</si>
  <si>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</si>
  <si>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</si>
  <si>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</si>
  <si>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</si>
  <si>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</si>
  <si>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</si>
  <si>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</si>
  <si>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</si>
  <si>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</si>
  <si>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</si>
  <si>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</si>
  <si>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</si>
  <si>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</si>
  <si>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</si>
  <si>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</si>
  <si>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</si>
  <si>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</si>
  <si>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</si>
  <si>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</si>
  <si>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</si>
  <si>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</si>
  <si>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</si>
  <si>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</si>
  <si>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</si>
  <si>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</si>
  <si>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</si>
  <si>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</si>
  <si>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</si>
  <si>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</si>
  <si>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</si>
  <si>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</si>
  <si>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</si>
  <si>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</si>
  <si>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</si>
  <si>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</si>
  <si>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</si>
  <si>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</si>
  <si>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</si>
  <si>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</si>
  <si>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</si>
  <si>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</si>
  <si>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</si>
  <si>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</si>
  <si>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</si>
  <si>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</si>
  <si>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</si>
  <si>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</si>
  <si>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</si>
  <si>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</si>
  <si>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</si>
  <si>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</si>
  <si>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</si>
  <si>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</si>
  <si>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</si>
  <si>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</si>
  <si>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</si>
  <si>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</si>
  <si>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</si>
  <si>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</si>
  <si>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</si>
  <si>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</si>
  <si>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</si>
  <si>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</si>
  <si>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</si>
  <si>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</si>
  <si>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</si>
  <si>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</si>
  <si>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</si>
  <si>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</si>
  <si>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</si>
  <si>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</si>
  <si>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</si>
  <si>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</si>
  <si>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</si>
  <si>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</si>
  <si>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</si>
  <si>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</si>
  <si>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</si>
  <si>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</si>
  <si>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</si>
  <si>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</si>
  <si>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</si>
  <si>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</si>
  <si>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</si>
  <si>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</si>
  <si>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</si>
  <si>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</si>
  <si>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</si>
  <si>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</si>
  <si>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</si>
  <si>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</si>
  <si>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</si>
  <si>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</si>
  <si>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</si>
  <si>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</si>
  <si>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</si>
  <si>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</si>
  <si>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</si>
  <si>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</si>
  <si>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</si>
  <si>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</si>
  <si>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</si>
  <si>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</si>
  <si>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</si>
  <si>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</si>
  <si>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</si>
  <si>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</si>
  <si>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</si>
  <si>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</si>
  <si>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</si>
  <si>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</si>
  <si>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</si>
  <si>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</si>
  <si>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</si>
  <si>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</si>
  <si>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</si>
  <si>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</si>
  <si>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</si>
  <si>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</si>
  <si>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</si>
  <si>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</si>
  <si>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</si>
  <si>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</si>
  <si>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</si>
  <si>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</si>
  <si>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</si>
  <si>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</si>
  <si>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</si>
  <si>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</si>
  <si>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</si>
  <si>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</si>
  <si>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</si>
  <si>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</si>
  <si>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</si>
  <si>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</si>
  <si>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</si>
  <si>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</si>
  <si>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</si>
  <si>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</si>
  <si>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</si>
  <si>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</si>
  <si>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</si>
  <si>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</si>
  <si>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</si>
  <si>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</si>
  <si>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</si>
  <si>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</si>
  <si>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</si>
  <si>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</si>
  <si>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</si>
  <si>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</si>
  <si>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</si>
  <si>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</si>
  <si>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</si>
  <si>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</si>
  <si>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</si>
  <si>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</si>
  <si>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</si>
  <si>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</si>
  <si>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</si>
  <si>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</si>
  <si>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</si>
  <si>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</si>
  <si>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</si>
  <si>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</si>
  <si>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</si>
  <si>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</si>
  <si>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</si>
  <si>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</si>
  <si>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</si>
  <si>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</si>
  <si>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</si>
  <si>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</si>
  <si>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</si>
  <si>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</si>
  <si>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</si>
  <si>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</si>
  <si>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</si>
  <si>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</si>
  <si>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</si>
  <si>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</si>
  <si>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</si>
  <si>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</si>
  <si>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</si>
  <si>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</si>
  <si>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</si>
  <si>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</si>
  <si>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</si>
  <si>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</si>
  <si>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</si>
  <si>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</si>
  <si>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</si>
  <si>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</si>
  <si>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</si>
  <si>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</si>
  <si>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</si>
  <si>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</si>
  <si>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</si>
  <si>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</si>
  <si>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</si>
  <si>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</si>
  <si>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</si>
  <si>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</si>
  <si>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</si>
  <si>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</si>
  <si>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</si>
  <si>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</si>
  <si>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</si>
  <si>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</si>
  <si>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</si>
  <si>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</si>
  <si>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</si>
  <si>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</si>
  <si>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</si>
  <si>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</si>
  <si>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</si>
  <si>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</si>
  <si>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</si>
  <si>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</si>
  <si>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</si>
  <si>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</si>
  <si>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</si>
  <si>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</si>
  <si>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</si>
  <si>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</si>
  <si>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</si>
  <si>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</si>
  <si>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</si>
  <si>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</si>
  <si>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</si>
  <si>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</si>
  <si>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</si>
  <si>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</si>
  <si>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</si>
  <si>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</si>
  <si>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</si>
  <si>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</si>
  <si>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</si>
  <si>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</si>
  <si>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</si>
  <si>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</si>
  <si>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</si>
  <si>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</si>
  <si>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</si>
  <si>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</si>
  <si>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</si>
  <si>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</si>
  <si>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</si>
  <si>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</si>
  <si>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</si>
  <si>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</si>
  <si>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</si>
  <si>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</si>
  <si>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</si>
  <si>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</si>
  <si>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</si>
  <si>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</si>
  <si>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</si>
  <si>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</si>
  <si>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</si>
  <si>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</si>
  <si>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</si>
  <si>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</si>
  <si>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</si>
  <si>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</si>
  <si>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</si>
  <si>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</si>
  <si>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</si>
  <si>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</si>
  <si>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</si>
  <si>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</si>
  <si>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</si>
  <si>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</si>
  <si>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</si>
  <si>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</si>
  <si>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</si>
  <si>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</si>
  <si>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</si>
  <si>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</si>
  <si>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</si>
  <si>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</si>
  <si>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</si>
  <si>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</si>
  <si>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</si>
  <si>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</si>
  <si>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</si>
  <si>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</si>
  <si>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</si>
  <si>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</si>
  <si>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</si>
  <si>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</si>
  <si>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</si>
  <si>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</si>
  <si>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</si>
  <si>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</si>
  <si>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</si>
  <si>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</si>
  <si>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</si>
  <si>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</si>
  <si>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</si>
  <si>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</si>
  <si>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</si>
  <si>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</si>
  <si>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</si>
  <si>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</si>
  <si>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</si>
  <si>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</si>
  <si>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</si>
  <si>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</si>
  <si>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</si>
  <si>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</si>
  <si>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</si>
  <si>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</si>
  <si>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</si>
  <si>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</si>
  <si>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</si>
  <si>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</si>
  <si>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</si>
  <si>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</si>
  <si>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</si>
  <si>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</si>
  <si>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</si>
  <si>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</si>
  <si>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</si>
  <si>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</si>
  <si>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</si>
  <si>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</si>
  <si>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</si>
  <si>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</si>
  <si>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</si>
  <si>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</si>
  <si>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</si>
  <si>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</si>
  <si>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</si>
  <si>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</si>
  <si>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</si>
  <si>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</si>
  <si>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</si>
  <si>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</si>
  <si>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</si>
  <si>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</si>
  <si>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</si>
  <si>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</si>
  <si>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</si>
  <si>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</si>
  <si>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</si>
  <si>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</si>
  <si>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</si>
  <si>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</si>
  <si>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</si>
  <si>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</si>
  <si>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</si>
  <si>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</si>
  <si>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</si>
  <si>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</si>
  <si>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</si>
  <si>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</si>
  <si>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</si>
  <si>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</si>
  <si>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</si>
  <si>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</si>
  <si>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</si>
  <si>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</si>
  <si>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</si>
  <si>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</si>
  <si>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</si>
  <si>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</si>
  <si>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</si>
  <si>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</si>
  <si>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</si>
  <si>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</si>
  <si>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</si>
  <si>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</si>
  <si>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</si>
  <si>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</si>
  <si>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</si>
  <si>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</si>
  <si>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</si>
  <si>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</si>
  <si>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</si>
  <si>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</si>
  <si>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</si>
  <si>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</si>
  <si>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</si>
  <si>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</si>
  <si>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</si>
  <si>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</si>
  <si>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</si>
  <si>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</si>
  <si>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</si>
  <si>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</si>
  <si>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</si>
  <si>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</si>
  <si>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</si>
  <si>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</si>
  <si>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</si>
  <si>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</si>
  <si>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</si>
  <si>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</si>
  <si>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</si>
  <si>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</si>
  <si>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</si>
  <si>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</si>
  <si>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</si>
  <si>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</si>
  <si>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</si>
  <si>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</si>
  <si>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</si>
  <si>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</si>
  <si>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</si>
  <si>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</si>
  <si>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</si>
  <si>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</si>
  <si>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</si>
  <si>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</si>
  <si>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</si>
  <si>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</si>
  <si>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</si>
  <si>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</si>
  <si>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</si>
  <si>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</si>
  <si>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</si>
  <si>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</si>
  <si>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</si>
  <si>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</si>
  <si>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</si>
  <si>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</si>
  <si>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</si>
  <si>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</si>
  <si>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</si>
  <si>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</si>
  <si>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</si>
  <si>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</si>
  <si>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</si>
  <si>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</si>
  <si>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</si>
  <si>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</si>
  <si>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</si>
  <si>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</si>
  <si>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</si>
  <si>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</si>
  <si>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</si>
  <si>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</si>
  <si>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</si>
  <si>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</si>
  <si>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</si>
  <si>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</si>
  <si>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</si>
  <si>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</si>
  <si>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</si>
  <si>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</si>
  <si>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</si>
  <si>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</si>
  <si>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</si>
  <si>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</si>
  <si>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</si>
  <si>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</si>
  <si>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</si>
  <si>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</si>
  <si>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</si>
  <si>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</si>
  <si>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</si>
  <si>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</si>
  <si>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</si>
  <si>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</si>
  <si>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</si>
  <si>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</si>
  <si>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</si>
  <si>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</si>
  <si>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</si>
  <si>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</si>
  <si>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</si>
  <si>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</si>
  <si>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</si>
  <si>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</si>
  <si>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</si>
  <si>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</si>
  <si>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</si>
  <si>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</si>
  <si>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</si>
  <si>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</si>
  <si>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</si>
  <si>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</si>
  <si>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</si>
  <si>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</si>
  <si>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</si>
  <si>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</si>
  <si>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</si>
  <si>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</si>
  <si>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</si>
  <si>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</si>
  <si>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</si>
  <si>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</si>
  <si>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</si>
  <si>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</si>
  <si>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</si>
  <si>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</si>
  <si>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</si>
  <si>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</si>
  <si>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</si>
  <si>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</si>
  <si>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</si>
  <si>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</si>
  <si>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</si>
  <si>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</si>
  <si>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</si>
  <si>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</si>
  <si>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</si>
  <si>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</si>
  <si>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</si>
  <si>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</si>
  <si>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</si>
  <si>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</si>
  <si>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</si>
  <si>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</si>
  <si>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</si>
  <si>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</si>
  <si>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</si>
  <si>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</si>
  <si>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</si>
  <si>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</si>
  <si>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</si>
  <si>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</si>
  <si>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</si>
  <si>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</si>
  <si>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</si>
  <si>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</si>
  <si>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</si>
  <si>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</si>
  <si>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</si>
  <si>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</si>
  <si>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</si>
  <si>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</si>
  <si>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</si>
  <si>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</si>
  <si>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</si>
  <si>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</si>
  <si>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</si>
  <si>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</si>
  <si>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</si>
  <si>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</si>
  <si>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</si>
  <si>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</si>
  <si>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</si>
  <si>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</si>
  <si>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</si>
  <si>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</si>
  <si>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</si>
  <si>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</si>
  <si>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</si>
  <si>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</si>
  <si>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</si>
  <si>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</si>
  <si>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</si>
  <si>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</si>
  <si>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</si>
  <si>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</si>
  <si>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</si>
  <si>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</si>
  <si>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</si>
  <si>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</si>
  <si>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</si>
  <si>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</si>
  <si>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</si>
  <si>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</si>
  <si>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</si>
  <si>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</si>
  <si>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</si>
  <si>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</si>
  <si>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</si>
  <si>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</si>
  <si>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</si>
  <si>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</si>
  <si>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</si>
  <si>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</si>
  <si>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</si>
  <si>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</si>
  <si>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</si>
  <si>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</si>
  <si>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</si>
  <si>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</si>
  <si>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</si>
  <si>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</si>
  <si>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</si>
  <si>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</si>
  <si>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</si>
  <si>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</si>
  <si>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</si>
  <si>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</si>
  <si>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</si>
  <si>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</si>
  <si>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</si>
  <si>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</si>
  <si>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</si>
  <si>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</si>
  <si>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</si>
  <si>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</si>
  <si>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</si>
  <si>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</si>
  <si>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</si>
  <si>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</si>
  <si>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</si>
  <si>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</si>
  <si>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</si>
  <si>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</si>
  <si>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</si>
  <si>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</si>
  <si>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</si>
  <si>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</si>
  <si>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</si>
  <si>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</si>
  <si>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</si>
  <si>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</si>
  <si>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</si>
  <si>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</si>
  <si>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</si>
  <si>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</si>
  <si>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</si>
  <si>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</si>
  <si>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</si>
  <si>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</si>
  <si>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</si>
  <si>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</si>
  <si>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</si>
  <si>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</si>
  <si>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</si>
  <si>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</si>
  <si>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</si>
  <si>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</si>
  <si>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</si>
  <si>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</si>
  <si>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</si>
  <si>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</si>
  <si>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</si>
  <si>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</si>
  <si>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</si>
  <si>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</si>
  <si>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</si>
  <si>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</si>
  <si>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</si>
  <si>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</si>
  <si>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</si>
  <si>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</si>
  <si>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</si>
  <si>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</si>
  <si>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</si>
  <si>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</si>
  <si>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</si>
  <si>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</si>
  <si>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</si>
  <si>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</si>
  <si>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</si>
  <si>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</si>
  <si>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</si>
  <si>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</si>
  <si>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</si>
  <si>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</si>
  <si>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</si>
  <si>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</si>
  <si>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</si>
  <si>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</si>
  <si>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</si>
  <si>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</si>
  <si>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</si>
  <si>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</si>
  <si>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</si>
  <si>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</si>
  <si>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</si>
  <si>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</si>
  <si>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</si>
  <si>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</si>
  <si>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</si>
  <si>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</si>
  <si>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</si>
  <si>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</si>
  <si>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</si>
  <si>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</si>
  <si>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</si>
  <si>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</si>
  <si>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</si>
  <si>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</si>
  <si>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</si>
  <si>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</si>
  <si>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</si>
  <si>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</si>
  <si>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</si>
  <si>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</si>
  <si>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</si>
  <si>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</si>
  <si>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</si>
  <si>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</si>
  <si>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</si>
  <si>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</si>
  <si>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</si>
  <si>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</si>
  <si>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</si>
  <si>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</si>
  <si>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</si>
  <si>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</si>
  <si>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</si>
  <si>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</si>
  <si>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</si>
  <si>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</si>
  <si>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</si>
  <si>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</si>
  <si>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</si>
  <si>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</si>
  <si>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</si>
  <si>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</si>
  <si>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</si>
  <si>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</si>
  <si>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</si>
  <si>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</si>
  <si>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</si>
  <si>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</si>
  <si>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</si>
  <si>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</si>
  <si>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</si>
  <si>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</si>
  <si>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</si>
  <si>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</si>
  <si>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</si>
  <si>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</si>
  <si>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</si>
  <si>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</si>
  <si>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</si>
  <si>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</si>
  <si>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</si>
  <si>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</si>
  <si>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</si>
  <si>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</si>
  <si>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</si>
  <si>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</si>
  <si>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</si>
  <si>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</si>
  <si>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</si>
  <si>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</si>
  <si>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</si>
  <si>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</si>
  <si>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</si>
  <si>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</si>
  <si>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</si>
  <si>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</si>
  <si>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</si>
  <si>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</si>
  <si>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</si>
  <si>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</si>
  <si>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</si>
  <si>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</si>
  <si>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</si>
  <si>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</si>
  <si>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</si>
  <si>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</si>
  <si>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</si>
  <si>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</si>
  <si>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</si>
  <si>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</si>
  <si>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</si>
  <si>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</si>
  <si>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</si>
  <si>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</si>
  <si>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</si>
  <si>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</si>
  <si>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</si>
  <si>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</si>
  <si>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</si>
  <si>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</si>
  <si>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</si>
  <si>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</si>
  <si>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</si>
  <si>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</si>
  <si>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</si>
  <si>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</si>
  <si>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</si>
  <si>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</si>
  <si>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</si>
  <si>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</si>
  <si>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</si>
  <si>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</si>
  <si>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</si>
  <si>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</si>
  <si>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</si>
  <si>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</si>
  <si>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</si>
  <si>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</si>
  <si>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</si>
  <si>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</si>
  <si>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</si>
  <si>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</si>
  <si>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</si>
  <si>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</si>
  <si>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</si>
  <si>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</si>
  <si>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</si>
  <si>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</si>
  <si>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</si>
  <si>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</si>
  <si>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</si>
  <si>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</si>
  <si>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</si>
  <si>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</si>
  <si>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</si>
  <si>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</si>
  <si>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</si>
  <si>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</si>
  <si>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</si>
  <si>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</si>
  <si>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</si>
  <si>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</si>
  <si>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</si>
  <si>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</si>
  <si>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</si>
  <si>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</si>
  <si>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</si>
  <si>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</si>
  <si>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</si>
  <si>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</si>
  <si>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</si>
  <si>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</si>
  <si>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</si>
  <si>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</si>
  <si>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</si>
  <si>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</si>
  <si>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</si>
  <si>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</si>
  <si>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</si>
  <si>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</si>
  <si>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</si>
  <si>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</si>
  <si>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</si>
  <si>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</si>
  <si>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</si>
  <si>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</si>
  <si>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</si>
  <si>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</si>
  <si>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</si>
  <si>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</si>
  <si>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</si>
  <si>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</si>
  <si>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</si>
  <si>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</si>
  <si>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</si>
  <si>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</si>
  <si>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</si>
  <si>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</si>
  <si>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</si>
  <si>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</si>
  <si>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</si>
  <si>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</si>
  <si>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</si>
  <si>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</si>
  <si>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</si>
  <si>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</si>
  <si>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</si>
  <si>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</si>
  <si>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</si>
  <si>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</si>
  <si>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</si>
  <si>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</si>
  <si>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</si>
  <si>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</si>
  <si>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</si>
  <si>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</si>
  <si>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</si>
  <si>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</si>
  <si>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</si>
  <si>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</si>
  <si>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</si>
  <si>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</si>
  <si>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</si>
  <si>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</si>
  <si>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</si>
  <si>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</si>
  <si>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</si>
  <si>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</si>
  <si>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</si>
  <si>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</si>
  <si>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</si>
  <si>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</si>
  <si>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</si>
  <si>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</si>
  <si>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</si>
  <si>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</si>
  <si>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</si>
  <si>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</si>
  <si>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</si>
  <si>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</si>
  <si>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</si>
  <si>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</si>
  <si>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</si>
  <si>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</si>
  <si>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</si>
  <si>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</si>
  <si>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</si>
  <si>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</si>
  <si>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</si>
  <si>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</si>
  <si>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</si>
  <si>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</si>
  <si>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</si>
  <si>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</si>
  <si>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</si>
  <si>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</si>
  <si>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</si>
  <si>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</si>
  <si>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</si>
  <si>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</si>
  <si>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</si>
  <si>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</si>
  <si>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</si>
  <si>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</si>
  <si>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</si>
  <si>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</si>
  <si>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</si>
  <si>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</si>
  <si>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</si>
  <si>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</si>
  <si>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</si>
  <si>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</si>
  <si>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</si>
  <si>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</si>
  <si>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</si>
  <si>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</si>
  <si>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</si>
  <si>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</si>
  <si>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</si>
  <si>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</si>
  <si>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</si>
  <si>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</si>
  <si>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</si>
  <si>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</si>
  <si>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</si>
  <si>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</si>
  <si>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</si>
  <si>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</si>
  <si>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</si>
  <si>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</si>
  <si>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</si>
  <si>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</si>
  <si>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</si>
  <si>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</si>
  <si>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</si>
  <si>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</si>
  <si>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</si>
  <si>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</si>
  <si>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</si>
  <si>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</si>
  <si>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</si>
  <si>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</si>
  <si>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</si>
  <si>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</si>
  <si>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</si>
  <si>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</si>
  <si>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</si>
  <si>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</si>
  <si>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</si>
  <si>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</si>
  <si>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</si>
  <si>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</si>
  <si>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</si>
  <si>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</si>
  <si>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</si>
  <si>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</si>
  <si>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</si>
  <si>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</si>
  <si>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</si>
  <si>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</si>
  <si>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</si>
  <si>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</si>
  <si>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</si>
  <si>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</si>
  <si>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</si>
  <si>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</si>
  <si>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</si>
  <si>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</si>
  <si>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</si>
  <si>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</si>
  <si>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</si>
  <si>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</si>
  <si>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</si>
  <si>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</si>
  <si>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</si>
  <si>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</si>
  <si>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</si>
  <si>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</si>
  <si>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</si>
  <si>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</si>
  <si>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</si>
  <si>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</si>
  <si>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</si>
  <si>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</si>
  <si>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</si>
  <si>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</si>
  <si>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</si>
  <si>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</si>
  <si>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</si>
  <si>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</si>
  <si>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</si>
  <si>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</si>
  <si>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</si>
  <si>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</si>
  <si>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</si>
  <si>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</si>
  <si>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</si>
  <si>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</si>
  <si>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</si>
  <si>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</si>
  <si>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</si>
  <si>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</si>
  <si>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</si>
  <si>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</si>
  <si>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</si>
  <si>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</si>
  <si>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</si>
  <si>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</si>
  <si>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</si>
  <si>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</si>
  <si>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</si>
  <si>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</si>
  <si>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</si>
  <si>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</si>
  <si>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</si>
  <si>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</si>
  <si>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</si>
  <si>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</si>
  <si>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</si>
  <si>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</si>
  <si>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</si>
  <si>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</si>
  <si>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</si>
  <si>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</si>
  <si>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</si>
  <si>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</si>
  <si>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</si>
  <si>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</si>
  <si>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</si>
  <si>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</si>
  <si>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</si>
  <si>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</si>
  <si>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</si>
  <si>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</si>
  <si>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</si>
  <si>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</si>
  <si>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</si>
  <si>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</si>
  <si>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</si>
  <si>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</si>
  <si>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</si>
  <si>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</si>
  <si>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</si>
  <si>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</si>
  <si>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</si>
  <si>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</si>
  <si>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</si>
  <si>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</si>
  <si>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</si>
  <si>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</si>
  <si>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</si>
  <si>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</si>
  <si>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</si>
  <si>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</si>
  <si>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</si>
  <si>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</si>
  <si>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</si>
  <si>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</si>
  <si>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</si>
  <si>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</si>
  <si>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</si>
  <si>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</si>
  <si>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</si>
  <si>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</si>
  <si>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</si>
  <si>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</si>
  <si>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</si>
  <si>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</si>
  <si>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</si>
  <si>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</si>
  <si>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</si>
  <si>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</si>
  <si>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</si>
  <si>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</si>
  <si>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</si>
  <si>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</si>
  <si>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</si>
  <si>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</si>
  <si>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</si>
  <si>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</si>
  <si>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</si>
  <si>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</si>
  <si>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</si>
  <si>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</si>
  <si>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</si>
  <si>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</si>
  <si>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</si>
  <si>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</si>
  <si>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</si>
  <si>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</si>
  <si>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</si>
  <si>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</si>
  <si>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</si>
  <si>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</si>
  <si>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</si>
  <si>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</si>
  <si>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</si>
  <si>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</si>
  <si>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</si>
  <si>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</si>
  <si>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</si>
  <si>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</si>
  <si>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</si>
  <si>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</si>
  <si>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</si>
  <si>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</si>
  <si>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</si>
  <si>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</si>
  <si>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</si>
  <si>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</si>
  <si>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</si>
  <si>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</si>
  <si>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</si>
  <si>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</si>
  <si>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</si>
  <si>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</si>
  <si>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</si>
  <si>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</si>
  <si>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</si>
  <si>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</si>
  <si>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</si>
  <si>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</si>
  <si>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</si>
  <si>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</si>
  <si>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</si>
  <si>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</si>
  <si>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</si>
  <si>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</si>
  <si>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</si>
  <si>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</si>
  <si>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</si>
  <si>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</si>
  <si>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</si>
  <si>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</si>
  <si>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</si>
  <si>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</si>
  <si>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</si>
  <si>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</si>
  <si>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</si>
  <si>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</si>
  <si>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</si>
  <si>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</si>
  <si>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</si>
  <si>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</si>
  <si>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</si>
  <si>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</si>
  <si>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</si>
  <si>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</si>
  <si>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</si>
  <si>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</si>
  <si>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</si>
  <si>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</si>
  <si>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</si>
  <si>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</si>
  <si>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</si>
  <si>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</si>
  <si>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</si>
  <si>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</si>
  <si>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</si>
  <si>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</si>
  <si>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</si>
  <si>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</si>
  <si>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</si>
  <si>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</si>
  <si>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</si>
  <si>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</si>
  <si>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</si>
  <si>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</si>
  <si>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</si>
  <si>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</si>
  <si>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</si>
  <si>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</si>
  <si>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</si>
  <si>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</si>
  <si>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</si>
  <si>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</si>
  <si>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</si>
  <si>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</si>
  <si>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</si>
  <si>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</si>
  <si>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</si>
  <si>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</si>
  <si>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</si>
  <si>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</si>
  <si>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</si>
  <si>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</si>
  <si>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</si>
  <si>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</si>
  <si>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</si>
  <si>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</si>
  <si>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</si>
  <si>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</si>
  <si>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</si>
  <si>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</si>
  <si>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</si>
  <si>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</si>
  <si>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</si>
  <si>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</si>
  <si>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</si>
  <si>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</si>
  <si>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</si>
  <si>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</si>
  <si>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</si>
  <si>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</si>
  <si>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</si>
  <si>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</si>
  <si>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</si>
  <si>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</si>
  <si>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</si>
  <si>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</si>
  <si>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</si>
  <si>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</si>
  <si>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</si>
  <si>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</si>
  <si>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</si>
  <si>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</si>
  <si>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</si>
  <si>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</si>
  <si>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</si>
  <si>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</si>
  <si>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</si>
  <si>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</si>
  <si>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</si>
  <si>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</si>
  <si>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</si>
  <si>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</si>
  <si>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</si>
  <si>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</si>
  <si>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</si>
  <si>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</si>
  <si>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</si>
  <si>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</si>
  <si>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</si>
  <si>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</si>
  <si>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</si>
  <si>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</si>
  <si>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</si>
  <si>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</si>
  <si>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</si>
  <si>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</si>
  <si>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</si>
  <si>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</si>
  <si>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</si>
  <si>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</si>
  <si>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</si>
  <si>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</si>
  <si>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</si>
  <si>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</si>
  <si>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</si>
  <si>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</si>
  <si>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</si>
  <si>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</si>
  <si>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</si>
  <si>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</si>
  <si>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</si>
  <si>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</si>
  <si>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</si>
  <si>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</si>
  <si>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</si>
  <si>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</si>
  <si>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</si>
  <si>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</si>
  <si>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</si>
  <si>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</si>
  <si>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</si>
  <si>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</si>
  <si>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</si>
  <si>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</si>
  <si>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</si>
  <si>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</si>
  <si>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</si>
  <si>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</si>
  <si>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</si>
  <si>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</si>
  <si>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</si>
  <si>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</si>
  <si>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</si>
  <si>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</si>
  <si>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</si>
  <si>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</si>
  <si>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</si>
  <si>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</si>
  <si>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</si>
  <si>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</si>
  <si>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</si>
  <si>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</si>
  <si>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</si>
  <si>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</si>
  <si>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</si>
  <si>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</si>
  <si>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</si>
  <si>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</si>
  <si>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</si>
  <si>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</si>
  <si>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</si>
  <si>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</si>
  <si>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</si>
  <si>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</si>
  <si>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</si>
  <si>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</si>
  <si>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</si>
  <si>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</si>
  <si>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</si>
  <si>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</si>
  <si>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</si>
  <si>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</si>
  <si>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</si>
  <si>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</si>
  <si>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</si>
  <si>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</si>
  <si>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</si>
  <si>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</si>
  <si>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</si>
  <si>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</si>
  <si>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</si>
  <si>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</si>
  <si>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</si>
  <si>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</si>
  <si>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</si>
  <si>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</si>
  <si>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</si>
  <si>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</si>
  <si>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</si>
  <si>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</si>
  <si>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</si>
  <si>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</si>
  <si>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</si>
  <si>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</si>
  <si>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</si>
  <si>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</si>
  <si>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</si>
  <si>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</si>
  <si>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</si>
  <si>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</si>
  <si>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</si>
  <si>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</si>
  <si>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</si>
  <si>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</si>
  <si>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</si>
  <si>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</si>
  <si>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</si>
  <si>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</si>
  <si>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</si>
  <si>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</si>
  <si>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</si>
  <si>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</si>
  <si>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</si>
  <si>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</si>
  <si>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</si>
  <si>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</si>
  <si>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</si>
  <si>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</si>
  <si>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</si>
  <si>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</si>
  <si>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</si>
  <si>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</si>
  <si>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</si>
  <si>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</si>
  <si>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</si>
  <si>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</si>
  <si>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</si>
  <si>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</si>
  <si>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</si>
  <si>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</si>
  <si>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</si>
  <si>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</si>
  <si>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</si>
  <si>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</si>
  <si>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</si>
  <si>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</si>
  <si>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</si>
  <si>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</si>
  <si>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</si>
  <si>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</si>
  <si>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</si>
  <si>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</si>
  <si>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</si>
  <si>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</si>
  <si>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</si>
  <si>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</si>
  <si>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</si>
  <si>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</si>
  <si>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</si>
  <si>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</si>
  <si>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</si>
  <si>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</si>
  <si>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</si>
  <si>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</si>
  <si>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</si>
  <si>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</si>
  <si>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</si>
  <si>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</si>
  <si>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</si>
  <si>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</si>
  <si>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</si>
  <si>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</si>
  <si>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</si>
  <si>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</si>
  <si>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</si>
  <si>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</si>
  <si>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</si>
  <si>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</si>
  <si>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</si>
  <si>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</si>
  <si>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</si>
  <si>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</si>
  <si>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</si>
  <si>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</si>
  <si>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</si>
  <si>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</si>
  <si>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</si>
  <si>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</si>
  <si>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</si>
  <si>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</si>
  <si>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</si>
  <si>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</si>
  <si>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</si>
  <si>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</si>
  <si>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</si>
  <si>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</si>
  <si>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</si>
  <si>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</si>
  <si>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</si>
  <si>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</si>
  <si>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</si>
  <si>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</si>
  <si>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</si>
  <si>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</si>
  <si>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</si>
  <si>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</si>
  <si>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</si>
  <si>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</si>
  <si>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</si>
  <si>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</si>
  <si>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</si>
  <si>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</si>
  <si>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</si>
  <si>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</si>
  <si>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</si>
  <si>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</si>
  <si>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</si>
  <si>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</si>
  <si>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</si>
  <si>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</si>
  <si>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</si>
  <si>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</si>
  <si>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</si>
  <si>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</si>
  <si>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</si>
  <si>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</si>
  <si>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</si>
  <si>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</si>
  <si>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</si>
  <si>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</si>
  <si>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</si>
  <si>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</si>
  <si>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</si>
  <si>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</si>
  <si>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</si>
  <si>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</si>
  <si>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</si>
  <si>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</si>
  <si>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</si>
  <si>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</si>
  <si>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</si>
  <si>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</si>
  <si>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</si>
  <si>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</si>
  <si>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</si>
  <si>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</si>
  <si>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</si>
  <si>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</si>
  <si>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</si>
  <si>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</si>
  <si>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</si>
  <si>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</si>
  <si>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</si>
  <si>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</si>
  <si>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</si>
  <si>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</si>
  <si>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</si>
  <si>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</si>
  <si>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</si>
  <si>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</si>
  <si>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</si>
  <si>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</si>
  <si>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</si>
  <si>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</si>
  <si>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</si>
  <si>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</si>
  <si>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19</t>
  </si>
  <si>
    <t>frDian0025</t>
  </si>
  <si>
    <t>DIRECCION DE IMPUESTOS Y ADUANAS NACIONALES - DIAN</t>
  </si>
  <si>
    <t>PGO RETEFETE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</si>
</sst>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8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9" totalsRowShown="0" headerRowDxfId="10" dataDxfId="9">
  <autoFilter ref="A1:D3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38"/>
  <sheetViews>
    <sheetView showGridLines="0" tabSelected="1" zoomScale="115" zoomScaleNormal="115" workbookViewId="0">
      <pane ySplit="5" topLeftCell="A6" activePane="bottomLeft" state="frozen"/>
      <selection pane="bottomLeft" activeCell="A275" sqref="A275:M28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9">
        <f>SUM(K:K)-SUM(L:L)</f>
        <v>0.21450001001358032</v>
      </c>
      <c r="J1" s="190"/>
      <c r="K1" s="19"/>
      <c r="L1" s="19"/>
      <c r="M1" s="19"/>
    </row>
    <row r="2" spans="1:13" ht="15.75" thickBot="1" x14ac:dyDescent="0.3">
      <c r="D2" s="124" t="s">
        <v>1380</v>
      </c>
      <c r="I2" s="191" t="s">
        <v>1385</v>
      </c>
      <c r="J2" s="192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83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hidden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hidden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hidden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hidden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hidden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collapsed="1" x14ac:dyDescent="0.25">
      <c r="A275" s="22" t="s">
        <v>1573</v>
      </c>
      <c r="B275" s="29" t="s">
        <v>1800</v>
      </c>
      <c r="C275" s="145">
        <v>41681</v>
      </c>
      <c r="D275" s="22" t="s">
        <v>1801</v>
      </c>
      <c r="E275" s="145">
        <f>+C275</f>
        <v>41681</v>
      </c>
      <c r="F275" s="27">
        <v>999999999</v>
      </c>
      <c r="G275" s="22" t="str">
        <f>IFERROR(VLOOKUP(F275,TERCEROS[],3,FALSE),"")</f>
        <v>DIRECCION DE IMPUESTOS Y ADUANAS NACIONALES - DIAN</v>
      </c>
      <c r="H275" s="22" t="s">
        <v>1803</v>
      </c>
      <c r="I275" s="22">
        <v>23654002</v>
      </c>
      <c r="J275" s="22" t="str">
        <f t="shared" si="34"/>
        <v>COMPRAS P.N. 2,5%</v>
      </c>
      <c r="K275" s="24">
        <v>24412.5</v>
      </c>
      <c r="L275" s="24"/>
      <c r="M275" s="24"/>
    </row>
    <row r="276" spans="1:13" x14ac:dyDescent="0.25">
      <c r="A276" s="22" t="s">
        <v>1573</v>
      </c>
      <c r="B276" s="29" t="s">
        <v>1800</v>
      </c>
      <c r="C276" s="145">
        <v>41681</v>
      </c>
      <c r="D276" s="22" t="s">
        <v>1801</v>
      </c>
      <c r="E276" s="145">
        <f t="shared" ref="E276:E283" si="36">+C276</f>
        <v>41681</v>
      </c>
      <c r="F276" s="27">
        <v>999999999</v>
      </c>
      <c r="G276" s="22" t="str">
        <f>IFERROR(VLOOKUP(F276,TERCEROS[],3,FALSE),"")</f>
        <v>DIRECCION DE IMPUESTOS Y ADUANAS NACIONALES - DIAN</v>
      </c>
      <c r="H276" s="22" t="s">
        <v>1803</v>
      </c>
      <c r="I276" s="22">
        <v>23651501</v>
      </c>
      <c r="J276" s="22" t="str">
        <f t="shared" si="34"/>
        <v>HONORARIOS P.J 11%</v>
      </c>
      <c r="K276" s="24">
        <v>107800</v>
      </c>
      <c r="L276" s="24"/>
      <c r="M276" s="24"/>
    </row>
    <row r="277" spans="1:13" x14ac:dyDescent="0.25">
      <c r="A277" s="22" t="s">
        <v>1573</v>
      </c>
      <c r="B277" s="29" t="s">
        <v>1800</v>
      </c>
      <c r="C277" s="145">
        <v>41681</v>
      </c>
      <c r="D277" s="22" t="s">
        <v>1801</v>
      </c>
      <c r="E277" s="145">
        <f t="shared" si="36"/>
        <v>41681</v>
      </c>
      <c r="F277" s="27">
        <v>999999999</v>
      </c>
      <c r="G277" s="22" t="str">
        <f>IFERROR(VLOOKUP(F277,TERCEROS[],3,FALSE),"")</f>
        <v>DIRECCION DE IMPUESTOS Y ADUANAS NACIONALES - DIAN</v>
      </c>
      <c r="H277" s="22" t="s">
        <v>1803</v>
      </c>
      <c r="I277" s="22">
        <v>23652501</v>
      </c>
      <c r="J277" s="22" t="str">
        <f t="shared" si="34"/>
        <v>RETE FTE SERVICIOS 6% P.N</v>
      </c>
      <c r="K277" s="24">
        <v>8700</v>
      </c>
      <c r="L277" s="24"/>
      <c r="M277" s="24"/>
    </row>
    <row r="278" spans="1:13" x14ac:dyDescent="0.25">
      <c r="A278" s="22" t="s">
        <v>1573</v>
      </c>
      <c r="B278" s="29" t="s">
        <v>1800</v>
      </c>
      <c r="C278" s="145">
        <v>41681</v>
      </c>
      <c r="D278" s="22" t="s">
        <v>1801</v>
      </c>
      <c r="E278" s="145">
        <f t="shared" si="36"/>
        <v>41681</v>
      </c>
      <c r="F278" s="27">
        <v>999999999</v>
      </c>
      <c r="G278" s="22" t="str">
        <f>IFERROR(VLOOKUP(F278,TERCEROS[],3,FALSE),"")</f>
        <v>DIRECCION DE IMPUESTOS Y ADUANAS NACIONALES - DIAN</v>
      </c>
      <c r="H278" s="22" t="s">
        <v>1803</v>
      </c>
      <c r="I278" s="22">
        <v>23652502</v>
      </c>
      <c r="J278" s="22" t="str">
        <f t="shared" si="34"/>
        <v>RETE FTE SERVICIOS 4% P.J</v>
      </c>
      <c r="K278" s="24">
        <v>25862</v>
      </c>
      <c r="L278" s="24"/>
      <c r="M278" s="24"/>
    </row>
    <row r="279" spans="1:13" x14ac:dyDescent="0.25">
      <c r="A279" s="22" t="s">
        <v>1573</v>
      </c>
      <c r="B279" s="29" t="s">
        <v>1800</v>
      </c>
      <c r="C279" s="145">
        <v>41681</v>
      </c>
      <c r="D279" s="22" t="s">
        <v>1801</v>
      </c>
      <c r="E279" s="145">
        <f t="shared" si="36"/>
        <v>41681</v>
      </c>
      <c r="F279" s="27">
        <v>999999999</v>
      </c>
      <c r="G279" s="22" t="str">
        <f>IFERROR(VLOOKUP(F279,TERCEROS[],3,FALSE),"")</f>
        <v>DIRECCION DE IMPUESTOS Y ADUANAS NACIONALES - DIAN</v>
      </c>
      <c r="H279" s="22" t="s">
        <v>1803</v>
      </c>
      <c r="I279" s="22">
        <v>236530</v>
      </c>
      <c r="J279" s="22" t="str">
        <f t="shared" si="34"/>
        <v xml:space="preserve">ARRENDAMIENTOS </v>
      </c>
      <c r="K279" s="24">
        <v>37500</v>
      </c>
      <c r="L279" s="24"/>
      <c r="M279" s="24"/>
    </row>
    <row r="280" spans="1:13" x14ac:dyDescent="0.25">
      <c r="A280" s="22" t="s">
        <v>1573</v>
      </c>
      <c r="B280" s="29" t="s">
        <v>1800</v>
      </c>
      <c r="C280" s="145">
        <v>41681</v>
      </c>
      <c r="D280" s="22" t="s">
        <v>1801</v>
      </c>
      <c r="E280" s="145">
        <f t="shared" si="36"/>
        <v>41681</v>
      </c>
      <c r="F280" s="27">
        <v>999999999</v>
      </c>
      <c r="G280" s="22" t="str">
        <f>IFERROR(VLOOKUP(F280,TERCEROS[],3,FALSE),"")</f>
        <v>DIRECCION DE IMPUESTOS Y ADUANAS NACIONALES - DIAN</v>
      </c>
      <c r="H280" s="22" t="s">
        <v>1803</v>
      </c>
      <c r="I280" s="22">
        <v>23654001</v>
      </c>
      <c r="J280" s="22" t="str">
        <f t="shared" si="34"/>
        <v>COMPRAS P.J. 2,5%</v>
      </c>
      <c r="K280" s="24">
        <v>44250</v>
      </c>
      <c r="L280" s="24"/>
      <c r="M280" s="24"/>
    </row>
    <row r="281" spans="1:13" x14ac:dyDescent="0.25">
      <c r="A281" s="22" t="s">
        <v>1573</v>
      </c>
      <c r="B281" s="29" t="s">
        <v>1800</v>
      </c>
      <c r="C281" s="145">
        <v>41681</v>
      </c>
      <c r="D281" s="22" t="s">
        <v>1801</v>
      </c>
      <c r="E281" s="145">
        <f t="shared" si="36"/>
        <v>41681</v>
      </c>
      <c r="F281" s="27">
        <v>999999999</v>
      </c>
      <c r="G281" s="22" t="str">
        <f>IFERROR(VLOOKUP(F281,TERCEROS[],3,FALSE),"")</f>
        <v>DIRECCION DE IMPUESTOS Y ADUANAS NACIONALES - DIAN</v>
      </c>
      <c r="H281" s="22" t="s">
        <v>1803</v>
      </c>
      <c r="I281" s="22">
        <v>236701</v>
      </c>
      <c r="J281" s="22" t="str">
        <f t="shared" si="34"/>
        <v>IMPUESTO A LAS VENTAS RETENIDO</v>
      </c>
      <c r="K281" s="24">
        <v>55716</v>
      </c>
      <c r="L281" s="24"/>
      <c r="M281" s="24"/>
    </row>
    <row r="282" spans="1:13" x14ac:dyDescent="0.25">
      <c r="A282" s="22" t="s">
        <v>1573</v>
      </c>
      <c r="B282" s="29" t="s">
        <v>1800</v>
      </c>
      <c r="C282" s="145">
        <v>41681</v>
      </c>
      <c r="D282" s="22" t="s">
        <v>1801</v>
      </c>
      <c r="E282" s="145">
        <f t="shared" si="36"/>
        <v>41681</v>
      </c>
      <c r="F282" s="27">
        <v>999999999</v>
      </c>
      <c r="G282" s="22" t="str">
        <f>IFERROR(VLOOKUP(F282,TERCEROS[],3,FALSE),"")</f>
        <v>DIRECCION DE IMPUESTOS Y ADUANAS NACIONALES - DIAN</v>
      </c>
      <c r="H282" s="22" t="s">
        <v>1803</v>
      </c>
      <c r="I282" s="22">
        <v>1110050501</v>
      </c>
      <c r="J282" s="22" t="str">
        <f t="shared" si="34"/>
        <v>CUENTA CORRIENTE NO. 074-604125-08</v>
      </c>
      <c r="K282" s="24"/>
      <c r="L282" s="24">
        <v>305000</v>
      </c>
      <c r="M282" s="24"/>
    </row>
    <row r="283" spans="1:13" x14ac:dyDescent="0.25">
      <c r="A283" s="22" t="s">
        <v>1573</v>
      </c>
      <c r="B283" s="29" t="s">
        <v>1800</v>
      </c>
      <c r="C283" s="145">
        <v>41681</v>
      </c>
      <c r="D283" s="22" t="s">
        <v>1801</v>
      </c>
      <c r="E283" s="145">
        <f t="shared" si="36"/>
        <v>41681</v>
      </c>
      <c r="F283" s="27">
        <v>999999999</v>
      </c>
      <c r="G283" s="22" t="str">
        <f>IFERROR(VLOOKUP(F283,TERCEROS[],3,FALSE),"")</f>
        <v>DIRECCION DE IMPUESTOS Y ADUANAS NACIONALES - DIAN</v>
      </c>
      <c r="H283" s="22" t="s">
        <v>1803</v>
      </c>
      <c r="I283" s="22">
        <v>53959501</v>
      </c>
      <c r="J283" s="22" t="str">
        <f t="shared" si="34"/>
        <v>AJUSTE AL PESO</v>
      </c>
      <c r="K283" s="24">
        <v>760</v>
      </c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</sheetData>
  <autoFilter ref="A5:M27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3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$A$4:$A$2607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9"/>
  <sheetViews>
    <sheetView topLeftCell="A16" workbookViewId="0">
      <selection activeCell="A39" sqref="A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88">
        <v>999999999</v>
      </c>
      <c r="B39" s="187">
        <v>5</v>
      </c>
      <c r="C39" s="187" t="s">
        <v>1802</v>
      </c>
      <c r="D39" s="187" t="s">
        <v>1552</v>
      </c>
    </row>
  </sheetData>
  <dataValidations count="1">
    <dataValidation type="list" allowBlank="1" showInputMessage="1" showErrorMessage="1" sqref="D2:D39">
      <formula1>"O-Otro, C-Cliente, P-Proveedor"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2167" workbookViewId="0">
      <selection activeCell="A2180" sqref="A2180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3" t="s">
        <v>10</v>
      </c>
      <c r="B1" s="194"/>
      <c r="C1" s="195"/>
    </row>
    <row r="2" spans="1:3" x14ac:dyDescent="0.25">
      <c r="A2" s="196"/>
      <c r="B2" s="197"/>
      <c r="C2" s="198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9" t="s">
        <v>1386</v>
      </c>
      <c r="B1" s="199"/>
      <c r="C1" s="199"/>
      <c r="D1" s="199"/>
      <c r="E1" s="199"/>
      <c r="F1" s="200" t="s">
        <v>1387</v>
      </c>
      <c r="G1" s="200"/>
      <c r="H1" s="200"/>
      <c r="I1" s="200" t="s">
        <v>1388</v>
      </c>
      <c r="J1" s="200"/>
      <c r="K1" s="199" t="s">
        <v>1389</v>
      </c>
      <c r="L1" s="199"/>
      <c r="M1" s="199"/>
    </row>
    <row r="2" spans="1:13" ht="15.75" thickBot="1" x14ac:dyDescent="0.3">
      <c r="A2" s="199"/>
      <c r="B2" s="199"/>
      <c r="C2" s="199"/>
      <c r="D2" s="199"/>
      <c r="E2" s="199"/>
      <c r="F2" s="200"/>
      <c r="G2" s="200"/>
      <c r="H2" s="200"/>
      <c r="I2" s="200"/>
      <c r="J2" s="200"/>
      <c r="K2" s="199"/>
      <c r="L2" s="199"/>
      <c r="M2" s="199"/>
    </row>
    <row r="3" spans="1:13" ht="15.75" thickBot="1" x14ac:dyDescent="0.3">
      <c r="A3" s="201" t="s">
        <v>1538</v>
      </c>
      <c r="B3" s="201"/>
      <c r="C3" s="201"/>
      <c r="D3" s="201"/>
      <c r="E3" s="201"/>
      <c r="F3" s="202">
        <v>8000</v>
      </c>
      <c r="G3" s="202"/>
      <c r="H3" s="202"/>
      <c r="I3" s="202">
        <v>10</v>
      </c>
      <c r="J3" s="202"/>
      <c r="K3" s="203" t="s">
        <v>1401</v>
      </c>
      <c r="L3" s="203"/>
      <c r="M3" s="203"/>
    </row>
    <row r="4" spans="1:13" ht="15.75" thickBot="1" x14ac:dyDescent="0.3">
      <c r="A4" s="201"/>
      <c r="B4" s="201"/>
      <c r="C4" s="201"/>
      <c r="D4" s="201"/>
      <c r="E4" s="201"/>
      <c r="F4" s="202"/>
      <c r="G4" s="202"/>
      <c r="H4" s="202"/>
      <c r="I4" s="202"/>
      <c r="J4" s="202"/>
      <c r="K4" s="203"/>
      <c r="L4" s="203"/>
      <c r="M4" s="203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10" t="s">
        <v>1382</v>
      </c>
      <c r="B6" s="212" t="s">
        <v>1390</v>
      </c>
      <c r="C6" s="214" t="s">
        <v>1391</v>
      </c>
      <c r="D6" s="215"/>
      <c r="E6" s="216" t="s">
        <v>1392</v>
      </c>
      <c r="F6" s="216"/>
      <c r="G6" s="217"/>
      <c r="H6" s="218" t="s">
        <v>1393</v>
      </c>
      <c r="I6" s="218"/>
      <c r="J6" s="218"/>
      <c r="K6" s="207" t="s">
        <v>1394</v>
      </c>
      <c r="L6" s="208"/>
      <c r="M6" s="209"/>
    </row>
    <row r="7" spans="1:13" ht="15.75" thickBot="1" x14ac:dyDescent="0.3">
      <c r="A7" s="211"/>
      <c r="B7" s="213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4" t="s">
        <v>1400</v>
      </c>
      <c r="C16" s="205"/>
      <c r="D16" s="206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9" t="s">
        <v>1386</v>
      </c>
      <c r="B20" s="199"/>
      <c r="C20" s="199"/>
      <c r="D20" s="199"/>
      <c r="E20" s="199"/>
      <c r="F20" s="200" t="s">
        <v>1387</v>
      </c>
      <c r="G20" s="200"/>
      <c r="H20" s="200"/>
      <c r="I20" s="200" t="s">
        <v>1388</v>
      </c>
      <c r="J20" s="200"/>
      <c r="K20" s="199" t="s">
        <v>1389</v>
      </c>
      <c r="L20" s="199"/>
      <c r="M20" s="199"/>
    </row>
    <row r="21" spans="1:13" ht="15.75" thickBot="1" x14ac:dyDescent="0.3">
      <c r="A21" s="199"/>
      <c r="B21" s="199"/>
      <c r="C21" s="199"/>
      <c r="D21" s="199"/>
      <c r="E21" s="199"/>
      <c r="F21" s="200"/>
      <c r="G21" s="200"/>
      <c r="H21" s="200"/>
      <c r="I21" s="200"/>
      <c r="J21" s="200"/>
      <c r="K21" s="199"/>
      <c r="L21" s="199"/>
      <c r="M21" s="199"/>
    </row>
    <row r="22" spans="1:13" ht="15.75" thickBot="1" x14ac:dyDescent="0.3">
      <c r="A22" s="201" t="s">
        <v>1539</v>
      </c>
      <c r="B22" s="201"/>
      <c r="C22" s="201"/>
      <c r="D22" s="201"/>
      <c r="E22" s="201"/>
      <c r="F22" s="202">
        <v>3000</v>
      </c>
      <c r="G22" s="202"/>
      <c r="H22" s="202"/>
      <c r="I22" s="202">
        <v>40</v>
      </c>
      <c r="J22" s="202"/>
      <c r="K22" s="203" t="s">
        <v>1401</v>
      </c>
      <c r="L22" s="203"/>
      <c r="M22" s="203"/>
    </row>
    <row r="23" spans="1:13" ht="15.75" thickBot="1" x14ac:dyDescent="0.3">
      <c r="A23" s="201"/>
      <c r="B23" s="201"/>
      <c r="C23" s="201"/>
      <c r="D23" s="201"/>
      <c r="E23" s="201"/>
      <c r="F23" s="202"/>
      <c r="G23" s="202"/>
      <c r="H23" s="202"/>
      <c r="I23" s="202"/>
      <c r="J23" s="202"/>
      <c r="K23" s="203"/>
      <c r="L23" s="203"/>
      <c r="M23" s="203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10" t="s">
        <v>1382</v>
      </c>
      <c r="B25" s="212" t="s">
        <v>1390</v>
      </c>
      <c r="C25" s="214" t="s">
        <v>1391</v>
      </c>
      <c r="D25" s="215"/>
      <c r="E25" s="216" t="s">
        <v>1392</v>
      </c>
      <c r="F25" s="216"/>
      <c r="G25" s="217"/>
      <c r="H25" s="218" t="s">
        <v>1393</v>
      </c>
      <c r="I25" s="218"/>
      <c r="J25" s="218"/>
      <c r="K25" s="207" t="s">
        <v>1394</v>
      </c>
      <c r="L25" s="208"/>
      <c r="M25" s="209"/>
    </row>
    <row r="26" spans="1:13" ht="15.75" thickBot="1" x14ac:dyDescent="0.3">
      <c r="A26" s="211"/>
      <c r="B26" s="213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49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4" t="s">
        <v>1400</v>
      </c>
      <c r="C33" s="205"/>
      <c r="D33" s="206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9" t="s">
        <v>1386</v>
      </c>
      <c r="B39" s="199"/>
      <c r="C39" s="199"/>
      <c r="D39" s="199"/>
      <c r="E39" s="199"/>
      <c r="F39" s="200" t="s">
        <v>1387</v>
      </c>
      <c r="G39" s="200"/>
      <c r="H39" s="200"/>
      <c r="I39" s="200" t="s">
        <v>1388</v>
      </c>
      <c r="J39" s="200"/>
      <c r="K39" s="199" t="s">
        <v>1389</v>
      </c>
      <c r="L39" s="199"/>
      <c r="M39" s="199"/>
    </row>
    <row r="40" spans="1:13" ht="15.75" thickBot="1" x14ac:dyDescent="0.3">
      <c r="A40" s="199"/>
      <c r="B40" s="199"/>
      <c r="C40" s="199"/>
      <c r="D40" s="199"/>
      <c r="E40" s="199"/>
      <c r="F40" s="200"/>
      <c r="G40" s="200"/>
      <c r="H40" s="200"/>
      <c r="I40" s="200"/>
      <c r="J40" s="200"/>
      <c r="K40" s="199"/>
      <c r="L40" s="199"/>
      <c r="M40" s="199"/>
    </row>
    <row r="41" spans="1:13" ht="15.75" thickBot="1" x14ac:dyDescent="0.3">
      <c r="A41" s="201" t="s">
        <v>1540</v>
      </c>
      <c r="B41" s="201"/>
      <c r="C41" s="201"/>
      <c r="D41" s="201"/>
      <c r="E41" s="201"/>
      <c r="F41" s="202">
        <v>3000</v>
      </c>
      <c r="G41" s="202"/>
      <c r="H41" s="202"/>
      <c r="I41" s="202">
        <v>40</v>
      </c>
      <c r="J41" s="202"/>
      <c r="K41" s="203" t="s">
        <v>1401</v>
      </c>
      <c r="L41" s="203"/>
      <c r="M41" s="203"/>
    </row>
    <row r="42" spans="1:13" ht="15.75" thickBot="1" x14ac:dyDescent="0.3">
      <c r="A42" s="201"/>
      <c r="B42" s="201"/>
      <c r="C42" s="201"/>
      <c r="D42" s="201"/>
      <c r="E42" s="201"/>
      <c r="F42" s="202"/>
      <c r="G42" s="202"/>
      <c r="H42" s="202"/>
      <c r="I42" s="202"/>
      <c r="J42" s="202"/>
      <c r="K42" s="203"/>
      <c r="L42" s="203"/>
      <c r="M42" s="203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10" t="s">
        <v>1382</v>
      </c>
      <c r="B44" s="212" t="s">
        <v>1390</v>
      </c>
      <c r="C44" s="214" t="s">
        <v>1391</v>
      </c>
      <c r="D44" s="215"/>
      <c r="E44" s="216" t="s">
        <v>1392</v>
      </c>
      <c r="F44" s="216"/>
      <c r="G44" s="217"/>
      <c r="H44" s="218" t="s">
        <v>1393</v>
      </c>
      <c r="I44" s="218"/>
      <c r="J44" s="218"/>
      <c r="K44" s="207" t="s">
        <v>1394</v>
      </c>
      <c r="L44" s="208"/>
      <c r="M44" s="209"/>
    </row>
    <row r="45" spans="1:13" ht="15.75" thickBot="1" x14ac:dyDescent="0.3">
      <c r="A45" s="211"/>
      <c r="B45" s="213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4" t="s">
        <v>1400</v>
      </c>
      <c r="C52" s="205"/>
      <c r="D52" s="206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5" t="s">
        <v>1537</v>
      </c>
      <c r="Q3" s="226"/>
      <c r="R3" s="227"/>
    </row>
    <row r="4" spans="1:18" ht="51.75" thickBot="1" x14ac:dyDescent="0.3">
      <c r="A4" s="122">
        <v>27485</v>
      </c>
      <c r="C4" s="231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8"/>
      <c r="Q4" s="229"/>
      <c r="R4" s="230"/>
    </row>
    <row r="5" spans="1:18" ht="39.75" customHeight="1" thickBot="1" x14ac:dyDescent="0.3">
      <c r="C5" s="232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3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9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20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20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20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20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20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20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20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21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9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20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20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20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20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20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20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20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20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20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20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20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21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9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20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21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9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20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20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20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20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21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2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3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3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3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3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3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3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3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3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3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3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4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2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3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4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9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20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20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21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A6" sqref="A6:XF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4" t="s">
        <v>1412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/>
      <c r="B6" s="95"/>
      <c r="C6" s="95"/>
      <c r="D6" s="95"/>
      <c r="E6" s="95"/>
      <c r="F6" s="95"/>
      <c r="G6" s="95"/>
      <c r="H6" s="162"/>
      <c r="I6" s="162"/>
      <c r="J6" s="159"/>
      <c r="K6" s="159"/>
      <c r="L6" s="95"/>
      <c r="M6" s="95"/>
      <c r="N6" s="106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G1" zoomScale="130" zoomScaleNormal="130" workbookViewId="0">
      <selection activeCell="Q12" sqref="Q12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4" t="s">
        <v>1422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x14ac:dyDescent="0.25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7" t="s">
        <v>1428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9" t="s">
        <v>1547</v>
      </c>
      <c r="E1" s="240"/>
      <c r="F1" s="240"/>
      <c r="G1" s="240"/>
      <c r="H1" s="240"/>
      <c r="I1" s="240"/>
      <c r="J1" s="240"/>
      <c r="K1" s="240"/>
      <c r="L1" s="241"/>
    </row>
    <row r="2" spans="1:12" x14ac:dyDescent="0.25">
      <c r="D2" s="242"/>
      <c r="E2" s="243"/>
      <c r="F2" s="243"/>
      <c r="G2" s="243"/>
      <c r="H2" s="243"/>
      <c r="I2" s="243"/>
      <c r="J2" s="243"/>
      <c r="K2" s="243"/>
      <c r="L2" s="244"/>
    </row>
    <row r="3" spans="1:12" x14ac:dyDescent="0.25">
      <c r="D3" s="242"/>
      <c r="E3" s="243"/>
      <c r="F3" s="243"/>
      <c r="G3" s="243"/>
      <c r="H3" s="243"/>
      <c r="I3" s="243"/>
      <c r="J3" s="243"/>
      <c r="K3" s="243"/>
      <c r="L3" s="244"/>
    </row>
    <row r="4" spans="1:12" ht="15.75" thickBot="1" x14ac:dyDescent="0.3">
      <c r="D4" s="245"/>
      <c r="E4" s="246"/>
      <c r="F4" s="246"/>
      <c r="G4" s="246"/>
      <c r="H4" s="246"/>
      <c r="I4" s="246"/>
      <c r="J4" s="246"/>
      <c r="K4" s="246"/>
      <c r="L4" s="247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2014-04-24T21:51:58Z</dcterms:modified>
</cp:coreProperties>
</file>